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<sst xmlns="http://schemas.openxmlformats.org/spreadsheetml/2006/main" count="162" uniqueCount="117">
  <si>
    <t xml:space="preserve"> TOTAL EXPORTS OF SOME MAJOR COMMODITIES </t>
  </si>
  <si>
    <t>F.Y. 2016/17 (2073/74)</t>
  </si>
  <si>
    <t>F.Y. 2017/18 (2074/75)</t>
  </si>
  <si>
    <t>S.N</t>
  </si>
  <si>
    <t>Commodities</t>
  </si>
  <si>
    <t>Unit</t>
  </si>
  <si>
    <t>Quantity</t>
  </si>
  <si>
    <t>Value</t>
  </si>
  <si>
    <t>F.Y. 2016/17</t>
  </si>
  <si>
    <t>F.Y. 2017/18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</si>
  <si>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</si>
  <si>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</si>
  <si>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</si>
  <si>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</si>
  <si>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</si>
  <si>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</si>
  <si>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</si>
  <si>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</si>
  <si>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</si>
  <si>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</si>
  <si>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</si>
  <si>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</si>
  <si>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Jute bags and sacks</t>
  </si>
  <si>
    <t>Rosin and resin acid</t>
  </si>
  <si>
    <t>Felt</t>
  </si>
  <si>
    <t>Footwear</t>
  </si>
  <si>
    <t>Copper and articles thereof</t>
  </si>
  <si>
    <t>Medicinal Herbs</t>
  </si>
  <si>
    <t>Lentils</t>
  </si>
  <si>
    <t>Hides &amp; Skins</t>
  </si>
  <si>
    <t>Sq.ft.</t>
  </si>
  <si>
    <t>Noodles, pasta and like</t>
  </si>
  <si>
    <t>Dentifrices (toothpaste)</t>
  </si>
  <si>
    <t>Ginger</t>
  </si>
  <si>
    <t>Handicrafts ( Painting, Sculpture and statuary)</t>
  </si>
  <si>
    <t>Headgear and parts thereof</t>
  </si>
  <si>
    <t>Nepalese paper and paper Products</t>
  </si>
  <si>
    <t>Meat and edible meat offal</t>
  </si>
  <si>
    <t>Essential Oils</t>
  </si>
  <si>
    <t>Cotton sacks and bags</t>
  </si>
  <si>
    <t>Articles of silver jewellery</t>
  </si>
  <si>
    <t>Others</t>
  </si>
  <si>
    <t>Total</t>
  </si>
  <si>
    <t xml:space="preserve">TOTAL IMPORTS OF SOME MAJOR COMMODITIES </t>
  </si>
  <si>
    <t xml:space="preserve"> (2073/74)</t>
  </si>
  <si>
    <t xml:space="preserve"> (2074/75)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</si>
  <si>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</si>
  <si>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</si>
  <si>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</si>
  <si>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</si>
  <si>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</si>
  <si>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</si>
  <si>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</si>
  <si>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</si>
  <si>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Cement Clinkers</t>
  </si>
  <si>
    <t>Pharmaceutical products</t>
  </si>
  <si>
    <t>Aircraft and parts thereof</t>
  </si>
  <si>
    <t>Polythene Granules</t>
  </si>
  <si>
    <t>Articles of apparel and clothing accessories</t>
  </si>
  <si>
    <t>Fertilizers</t>
  </si>
  <si>
    <t>Crude soyabean oil</t>
  </si>
  <si>
    <t>Chemicals</t>
  </si>
  <si>
    <t>Man-made staple fibres ( Synthetic, Polyester etc)</t>
  </si>
  <si>
    <t>Silver</t>
  </si>
  <si>
    <t>Rubber and articles thereof</t>
  </si>
  <si>
    <t>Aluminium and articles thereof</t>
  </si>
  <si>
    <t>Zinc and articles thereof</t>
  </si>
  <si>
    <t>Low erucic acid rape or colza seeds</t>
  </si>
  <si>
    <t>Crude palm Oil</t>
  </si>
  <si>
    <t>Cotton ( Yarn and Fabrics)</t>
  </si>
  <si>
    <t>Wool, fine or coarse animal hair</t>
  </si>
  <si>
    <t>Industrial monocarboxylic fatty acid</t>
  </si>
  <si>
    <t>Cement</t>
  </si>
  <si>
    <t>MAJOR TRADING PARTNERS OF NEPAL</t>
  </si>
  <si>
    <t>EXPORTS</t>
  </si>
  <si>
    <t>Countries/Region</t>
  </si>
  <si>
    <t xml:space="preserve"> (2073/734)</t>
  </si>
  <si>
    <t>India</t>
  </si>
  <si>
    <t>U.S.A.</t>
  </si>
  <si>
    <t>Turkey</t>
  </si>
  <si>
    <t>Germany</t>
  </si>
  <si>
    <t>U.K.</t>
  </si>
  <si>
    <t>China P. R.</t>
  </si>
  <si>
    <t>Italy</t>
  </si>
  <si>
    <t>France</t>
  </si>
  <si>
    <t>Bangladesh</t>
  </si>
  <si>
    <t>Japan</t>
  </si>
  <si>
    <t>U.A.E.</t>
  </si>
  <si>
    <t>Canada</t>
  </si>
  <si>
    <t>Australia</t>
  </si>
  <si>
    <t>Vietnam</t>
  </si>
  <si>
    <t>Malaysia</t>
  </si>
  <si>
    <t>Korea R</t>
  </si>
  <si>
    <t>Other Countries</t>
  </si>
  <si>
    <t>Grand Total</t>
  </si>
  <si>
    <t>IMPORTS</t>
  </si>
  <si>
    <t>Thailand</t>
  </si>
  <si>
    <t>Indonesia</t>
  </si>
  <si>
    <t>Argentina</t>
  </si>
  <si>
    <t>Saudi Arabia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</si>
  <si>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</si>
  <si>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</si>
  <si>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</si>
  <si>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</si>
  <si>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</si>
  <si>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</si>
  <si>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</si>
  <si>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</si>
  <si>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</si>
  <si>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F.Y. 2015/16 (2072/73) </t>
  </si>
  <si>
    <t xml:space="preserve">F.Y. 2016/17 (2073/74) </t>
  </si>
  <si>
    <t xml:space="preserve">F.Y. 2017/18 (2074/75) </t>
  </si>
  <si>
    <t>Percentage Change in  F.Y. 2016/17 compared to same period of the previous year</t>
  </si>
  <si>
    <t>Percentage Change in  F.Y. 2017/18 compared to same period of the previous year</t>
  </si>
  <si>
    <t>% Change</t>
  </si>
  <si>
    <t>in value</t>
  </si>
  <si>
    <t>Value in 000 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</si>
</sst>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4" fontId="7" fillId="0" borderId="14" xfId="42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 wrapText="1"/>
    </xf>
    <xf numFmtId="0" fontId="6" fillId="0" borderId="14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/>
    </xf>
    <xf numFmtId="164" fontId="6" fillId="0" borderId="12" xfId="42" applyNumberFormat="1" applyFont="1" applyBorder="1" applyAlignment="1">
      <alignment vertical="top"/>
    </xf>
    <xf numFmtId="164" fontId="6" fillId="0" borderId="11" xfId="42" applyNumberFormat="1" applyFont="1" applyBorder="1" applyAlignment="1">
      <alignment vertical="top"/>
    </xf>
    <xf numFmtId="165" fontId="6" fillId="0" borderId="11" xfId="42" applyNumberFormat="1" applyFont="1" applyBorder="1" applyAlignment="1">
      <alignment horizontal="right" vertical="top"/>
    </xf>
    <xf numFmtId="0" fontId="6" fillId="0" borderId="13" xfId="0" applyFont="1" applyBorder="1" applyAlignment="1">
      <alignment vertical="top"/>
    </xf>
    <xf numFmtId="0" fontId="6" fillId="0" borderId="13" xfId="0" applyNumberFormat="1" applyFont="1" applyBorder="1" applyAlignment="1">
      <alignment vertical="top" wrapText="1"/>
    </xf>
    <xf numFmtId="164" fontId="6" fillId="0" borderId="15" xfId="42" applyNumberFormat="1" applyFont="1" applyBorder="1" applyAlignment="1">
      <alignment vertical="top"/>
    </xf>
    <xf numFmtId="164" fontId="6" fillId="0" borderId="14" xfId="42" applyNumberFormat="1" applyFont="1" applyBorder="1" applyAlignment="1">
      <alignment vertical="top"/>
    </xf>
    <xf numFmtId="165" fontId="6" fillId="0" borderId="14" xfId="42" applyNumberFormat="1" applyFont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NumberFormat="1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64" fontId="6" fillId="0" borderId="18" xfId="42" applyNumberFormat="1" applyFont="1" applyBorder="1" applyAlignment="1">
      <alignment vertical="top"/>
    </xf>
    <xf numFmtId="164" fontId="6" fillId="0" borderId="17" xfId="42" applyNumberFormat="1" applyFont="1" applyBorder="1" applyAlignment="1">
      <alignment vertical="top"/>
    </xf>
    <xf numFmtId="165" fontId="6" fillId="0" borderId="17" xfId="42" applyNumberFormat="1" applyFont="1" applyBorder="1" applyAlignment="1">
      <alignment horizontal="right" vertical="top"/>
    </xf>
    <xf numFmtId="0" fontId="7" fillId="0" borderId="19" xfId="0" applyNumberFormat="1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Continuous" vertical="top"/>
    </xf>
    <xf numFmtId="0" fontId="7" fillId="0" borderId="10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164" fontId="8" fillId="0" borderId="10" xfId="42" applyNumberFormat="1" applyFont="1" applyBorder="1" applyAlignment="1">
      <alignment vertical="top"/>
    </xf>
    <xf numFmtId="164" fontId="8" fillId="0" borderId="0" xfId="42" applyNumberFormat="1" applyFont="1" applyAlignment="1">
      <alignment vertical="top"/>
    </xf>
    <xf numFmtId="166" fontId="6" fillId="0" borderId="10" xfId="0" applyNumberFormat="1" applyFont="1" applyBorder="1" applyAlignment="1">
      <alignment/>
    </xf>
    <xf numFmtId="164" fontId="8" fillId="0" borderId="13" xfId="42" applyNumberFormat="1" applyFont="1" applyBorder="1" applyAlignment="1">
      <alignment vertical="top"/>
    </xf>
    <xf numFmtId="166" fontId="6" fillId="0" borderId="13" xfId="0" applyNumberFormat="1" applyFont="1" applyBorder="1" applyAlignment="1">
      <alignment/>
    </xf>
    <xf numFmtId="164" fontId="8" fillId="0" borderId="13" xfId="42" applyNumberFormat="1" applyFont="1" applyBorder="1" applyAlignment="1">
      <alignment horizontal="right" vertical="center"/>
    </xf>
    <xf numFmtId="164" fontId="8" fillId="0" borderId="0" xfId="42" applyNumberFormat="1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164" fontId="6" fillId="0" borderId="16" xfId="42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6" fillId="0" borderId="10" xfId="0" applyNumberFormat="1" applyFont="1" applyBorder="1" applyAlignment="1">
      <alignment vertical="top"/>
    </xf>
    <xf numFmtId="0" fontId="6" fillId="0" borderId="2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10" xfId="42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166" fontId="7" fillId="0" borderId="13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8" fillId="0" borderId="16" xfId="0" applyFont="1" applyBorder="1" applyAlignment="1">
      <alignment/>
    </xf>
    <xf numFmtId="164" fontId="0" fillId="0" borderId="16" xfId="42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3" fillId="0" borderId="16" xfId="0" applyFont="1" applyBorder="1" applyAlignment="1">
      <alignment vertical="top"/>
    </xf>
    <xf numFmtId="0" fontId="4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42" applyNumberFormat="1" applyFont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right" vertical="top"/>
    </xf>
    <xf numFmtId="164" fontId="7" fillId="0" borderId="11" xfId="42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0" borderId="17" xfId="0" applyFont="1" applyBorder="1" applyAlignment="1">
      <alignment/>
    </xf>
    <xf numFmtId="43" fontId="8" fillId="0" borderId="0" xfId="0" applyNumberFormat="1" applyFont="1" applyAlignment="1">
      <alignment/>
    </xf>
    <xf numFmtId="43" fontId="6" fillId="0" borderId="14" xfId="0" applyNumberFormat="1" applyFont="1" applyBorder="1" applyAlignment="1">
      <alignment vertical="top"/>
    </xf>
    <xf numFmtId="20" fontId="7" fillId="0" borderId="0" xfId="0" applyNumberFormat="1" applyFont="1" applyBorder="1" applyAlignment="1" quotePrefix="1">
      <alignment horizontal="right"/>
    </xf>
    <xf numFmtId="166" fontId="7" fillId="0" borderId="14" xfId="0" applyNumberFormat="1" applyFont="1" applyBorder="1" applyAlignment="1">
      <alignment horizontal="left"/>
    </xf>
    <xf numFmtId="167" fontId="12" fillId="0" borderId="13" xfId="42" applyNumberFormat="1" applyFont="1" applyBorder="1" applyAlignment="1">
      <alignment vertical="top"/>
    </xf>
    <xf numFmtId="167" fontId="13" fillId="0" borderId="14" xfId="42" applyNumberFormat="1" applyFont="1" applyBorder="1" applyAlignment="1">
      <alignment horizontal="right" vertical="center"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/>
    </xf>
    <xf numFmtId="43" fontId="9" fillId="0" borderId="13" xfId="42" applyFont="1" applyBorder="1" applyAlignment="1">
      <alignment vertical="top"/>
    </xf>
    <xf numFmtId="43" fontId="6" fillId="0" borderId="14" xfId="42" applyFont="1" applyBorder="1" applyAlignment="1">
      <alignment/>
    </xf>
    <xf numFmtId="0" fontId="7" fillId="0" borderId="12" xfId="0" applyFont="1" applyBorder="1" applyAlignment="1">
      <alignment horizontal="left"/>
    </xf>
    <xf numFmtId="43" fontId="8" fillId="0" borderId="10" xfId="0" applyNumberFormat="1" applyFont="1" applyBorder="1" applyAlignment="1">
      <alignment/>
    </xf>
    <xf numFmtId="43" fontId="8" fillId="0" borderId="11" xfId="0" applyNumberFormat="1" applyFont="1" applyBorder="1" applyAlignment="1">
      <alignment/>
    </xf>
    <xf numFmtId="43" fontId="6" fillId="0" borderId="11" xfId="0" applyNumberFormat="1" applyFont="1" applyBorder="1" applyAlignment="1">
      <alignment vertical="top"/>
    </xf>
    <xf numFmtId="20" fontId="7" fillId="0" borderId="20" xfId="0" applyNumberFormat="1" applyFont="1" applyBorder="1" applyAlignment="1" quotePrefix="1">
      <alignment horizontal="right"/>
    </xf>
    <xf numFmtId="166" fontId="7" fillId="0" borderId="11" xfId="0" applyNumberFormat="1" applyFont="1" applyBorder="1" applyAlignment="1">
      <alignment horizontal="left"/>
    </xf>
    <xf numFmtId="0" fontId="12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166" fontId="7" fillId="0" borderId="13" xfId="0" applyNumberFormat="1" applyFont="1" applyBorder="1" applyAlignment="1">
      <alignment vertical="top"/>
    </xf>
    <xf numFmtId="166" fontId="7" fillId="0" borderId="14" xfId="0" applyNumberFormat="1" applyFont="1" applyBorder="1" applyAlignment="1">
      <alignment vertical="top"/>
    </xf>
    <xf numFmtId="0" fontId="6" fillId="0" borderId="18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164" fontId="6" fillId="0" borderId="11" xfId="42" applyNumberFormat="1" applyFont="1" applyFill="1" applyBorder="1" applyAlignment="1">
      <alignment vertical="top"/>
    </xf>
    <xf numFmtId="3" fontId="8" fillId="0" borderId="15" xfId="0" applyNumberFormat="1" applyFont="1" applyBorder="1" applyAlignment="1">
      <alignment horizontal="right" vertical="top"/>
    </xf>
    <xf numFmtId="3" fontId="8" fillId="0" borderId="14" xfId="0" applyNumberFormat="1" applyFont="1" applyBorder="1" applyAlignment="1">
      <alignment horizontal="right" vertical="top"/>
    </xf>
    <xf numFmtId="164" fontId="8" fillId="0" borderId="15" xfId="42" applyNumberFormat="1" applyFont="1" applyBorder="1" applyAlignment="1">
      <alignment horizontal="right" vertical="top"/>
    </xf>
    <xf numFmtId="164" fontId="8" fillId="0" borderId="14" xfId="42" applyNumberFormat="1" applyFont="1" applyBorder="1" applyAlignment="1">
      <alignment horizontal="right" vertical="top"/>
    </xf>
    <xf numFmtId="164" fontId="6" fillId="0" borderId="14" xfId="42" applyNumberFormat="1" applyFont="1" applyFill="1" applyBorder="1" applyAlignment="1">
      <alignment vertical="top"/>
    </xf>
    <xf numFmtId="164" fontId="6" fillId="0" borderId="14" xfId="42" applyNumberFormat="1" applyFont="1" applyFill="1" applyBorder="1" applyAlignment="1">
      <alignment horizontal="right" vertical="top"/>
    </xf>
    <xf numFmtId="0" fontId="6" fillId="0" borderId="19" xfId="0" applyFont="1" applyBorder="1" applyAlignment="1">
      <alignment vertical="top"/>
    </xf>
    <xf numFmtId="164" fontId="6" fillId="0" borderId="22" xfId="42" applyNumberFormat="1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7" fillId="0" borderId="16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165" fontId="7" fillId="0" borderId="23" xfId="42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5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vertical="top"/>
    </xf>
    <xf numFmtId="43" fontId="10" fillId="0" borderId="16" xfId="42" applyFont="1" applyBorder="1" applyAlignment="1">
      <alignment horizontal="right" vertical="center"/>
    </xf>
    <xf numFmtId="0" fontId="4" fillId="0" borderId="10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43" fontId="5" fillId="0" borderId="14" xfId="42" applyFont="1" applyBorder="1" applyAlignment="1">
      <alignment horizontal="right" vertical="center"/>
    </xf>
    <xf numFmtId="43" fontId="45" fillId="0" borderId="17" xfId="42" applyFont="1" applyFill="1" applyBorder="1" applyAlignment="1" applyProtection="1">
      <alignment/>
      <protection/>
    </xf>
    <xf numFmtId="0" fontId="45" fillId="0" borderId="13" xfId="0" applyNumberFormat="1" applyFont="1" applyFill="1" applyBorder="1" applyAlignment="1" applyProtection="1">
      <alignment horizontal="center"/>
      <protection/>
    </xf>
    <xf numFmtId="0" fontId="45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43" fontId="4" fillId="0" borderId="16" xfId="42" applyFont="1" applyBorder="1" applyAlignment="1">
      <alignment/>
    </xf>
    <xf numFmtId="43" fontId="5" fillId="0" borderId="11" xfId="42" applyFont="1" applyBorder="1" applyAlignment="1">
      <alignment horizontal="right" vertical="center"/>
    </xf>
    <xf numFmtId="43" fontId="45" fillId="0" borderId="17" xfId="42" applyFont="1" applyBorder="1" applyAlignment="1">
      <alignment/>
    </xf>
    <xf numFmtId="43" fontId="3" fillId="0" borderId="11" xfId="42" applyFont="1" applyBorder="1" applyAlignment="1">
      <alignment wrapText="1"/>
    </xf>
    <xf numFmtId="43" fontId="3" fillId="0" borderId="14" xfId="42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3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 horizontal="right"/>
    </xf>
    <xf numFmtId="165" fontId="0" fillId="0" borderId="13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165" fontId="43" fillId="0" borderId="19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43" fontId="10" fillId="0" borderId="12" xfId="42" applyFont="1" applyBorder="1" applyAlignment="1">
      <alignment horizontal="right" vertical="center"/>
    </xf>
    <xf numFmtId="167" fontId="12" fillId="0" borderId="15" xfId="42" applyNumberFormat="1" applyFont="1" applyBorder="1" applyAlignment="1">
      <alignment vertical="top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3" fontId="10" fillId="0" borderId="10" xfId="42" applyFont="1" applyBorder="1" applyAlignment="1">
      <alignment horizontal="right" vertical="center"/>
    </xf>
    <xf numFmtId="167" fontId="13" fillId="0" borderId="13" xfId="42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top"/>
    </xf>
    <xf numFmtId="3" fontId="9" fillId="0" borderId="24" xfId="0" applyNumberFormat="1" applyFont="1" applyBorder="1" applyAlignment="1">
      <alignment horizontal="right" vertical="top"/>
    </xf>
    <xf numFmtId="3" fontId="9" fillId="0" borderId="13" xfId="0" applyNumberFormat="1" applyFont="1" applyBorder="1" applyAlignment="1">
      <alignment horizontal="right" vertical="center"/>
    </xf>
    <xf numFmtId="164" fontId="9" fillId="0" borderId="13" xfId="42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5">
      <selection activeCell="M14" sqref="M14"/>
    </sheetView>
  </sheetViews>
  <sheetFormatPr defaultColWidth="9.140625" defaultRowHeight="15"/>
  <cols>
    <col min="1" max="1" width="28.8515625" style="74" customWidth="1"/>
    <col min="2" max="2" width="15.421875" style="74" customWidth="1"/>
    <col min="3" max="3" width="17.00390625" style="74" customWidth="1"/>
    <col min="4" max="4" width="12.140625" style="74" bestFit="1" customWidth="1"/>
    <col min="5" max="5" width="14.28125" style="74" customWidth="1"/>
    <col min="6" max="6" width="11.28125" style="74" customWidth="1"/>
    <col min="7" max="7" width="11.00390625" style="74" customWidth="1"/>
    <col min="8" max="16384" width="9.140625" style="74" customWidth="1"/>
  </cols>
  <sheetData>
    <row r="1" spans="1:7" ht="18.75">
      <c r="A1" s="161" t="s">
        <v>100</v>
      </c>
      <c r="B1" s="161"/>
      <c r="C1" s="161"/>
      <c r="D1" s="161"/>
      <c r="E1" s="161"/>
      <c r="F1" s="161"/>
      <c r="G1" s="161"/>
    </row>
    <row r="2" spans="1:7" ht="15.75">
      <c r="A2" s="75"/>
      <c r="B2" s="75"/>
      <c r="C2" s="76"/>
      <c r="D2" s="75"/>
      <c r="E2" s="75"/>
      <c r="F2" s="77" t="s">
        <v>101</v>
      </c>
      <c r="G2" s="75"/>
    </row>
    <row r="3" spans="1:7" ht="15.75">
      <c r="A3" s="78"/>
      <c r="B3" s="79" t="s">
        <v>102</v>
      </c>
      <c r="C3" s="80" t="s">
        <v>103</v>
      </c>
      <c r="D3" s="81" t="s">
        <v>104</v>
      </c>
      <c r="E3" s="81" t="s">
        <v>105</v>
      </c>
      <c r="F3" s="162" t="s">
        <v>106</v>
      </c>
      <c r="G3" s="163"/>
    </row>
    <row r="4" spans="1:11" ht="15.75">
      <c r="A4" s="57"/>
      <c r="B4" s="82"/>
      <c r="C4" s="82"/>
      <c r="D4" s="82"/>
      <c r="E4" s="82"/>
      <c r="F4" s="58"/>
      <c r="G4" s="82"/>
      <c r="I4" s="83"/>
      <c r="J4" s="83"/>
      <c r="K4" s="83"/>
    </row>
    <row r="5" spans="1:11" ht="15.75">
      <c r="A5" s="93" t="s">
        <v>109</v>
      </c>
      <c r="B5" s="94">
        <v>71.14</v>
      </c>
      <c r="C5" s="95">
        <v>781.15</v>
      </c>
      <c r="D5" s="84">
        <f>B5+C5</f>
        <v>852.29</v>
      </c>
      <c r="E5" s="84">
        <f>C5-B5</f>
        <v>710.01</v>
      </c>
      <c r="F5" s="85" t="s">
        <v>107</v>
      </c>
      <c r="G5" s="86">
        <f>C5/B5</f>
        <v>10.98046106269328</v>
      </c>
      <c r="I5" s="83"/>
      <c r="J5" s="83"/>
      <c r="K5" s="83"/>
    </row>
    <row r="6" spans="1:11" ht="15.75">
      <c r="A6" s="99" t="s">
        <v>108</v>
      </c>
      <c r="B6" s="87">
        <f>B5*100/D5</f>
        <v>8.34692416900351</v>
      </c>
      <c r="C6" s="88">
        <f>C5/D5*100</f>
        <v>91.65307583099649</v>
      </c>
      <c r="D6" s="89"/>
      <c r="E6" s="89"/>
      <c r="F6" s="90"/>
      <c r="G6" s="86"/>
      <c r="I6" s="83"/>
      <c r="J6" s="83"/>
      <c r="K6" s="83"/>
    </row>
    <row r="7" spans="1:11" ht="15.75">
      <c r="A7" s="101"/>
      <c r="B7" s="91"/>
      <c r="C7" s="92"/>
      <c r="D7" s="89"/>
      <c r="E7" s="89"/>
      <c r="F7" s="90"/>
      <c r="G7" s="86"/>
      <c r="I7" s="83"/>
      <c r="J7" s="83"/>
      <c r="K7" s="83"/>
    </row>
    <row r="8" spans="1:7" ht="15.75">
      <c r="A8" s="93" t="s">
        <v>110</v>
      </c>
      <c r="B8" s="94">
        <v>73.13</v>
      </c>
      <c r="C8" s="95">
        <v>985.95</v>
      </c>
      <c r="D8" s="96">
        <f>B8+C8</f>
        <v>1059.08</v>
      </c>
      <c r="E8" s="96">
        <f>C8-B8</f>
        <v>912.82</v>
      </c>
      <c r="F8" s="97" t="s">
        <v>107</v>
      </c>
      <c r="G8" s="98">
        <f>C8/B8</f>
        <v>13.482155066320253</v>
      </c>
    </row>
    <row r="9" spans="1:7" ht="15.75">
      <c r="A9" s="99" t="s">
        <v>108</v>
      </c>
      <c r="B9" s="87">
        <f>B8*100/D8</f>
        <v>6.90504966574763</v>
      </c>
      <c r="C9" s="88">
        <f>C8/D8*100</f>
        <v>93.09495033425237</v>
      </c>
      <c r="D9" s="100"/>
      <c r="E9" s="100"/>
      <c r="F9" s="90"/>
      <c r="G9" s="100"/>
    </row>
    <row r="10" spans="1:7" ht="15.75">
      <c r="A10" s="101"/>
      <c r="B10" s="23"/>
      <c r="C10" s="100"/>
      <c r="D10" s="82"/>
      <c r="E10" s="82"/>
      <c r="F10" s="58"/>
      <c r="G10" s="82"/>
    </row>
    <row r="11" spans="1:7" ht="15.75">
      <c r="A11" s="93" t="s">
        <v>111</v>
      </c>
      <c r="B11" s="159">
        <v>81.32537829600001</v>
      </c>
      <c r="C11" s="167">
        <v>1245.190247177</v>
      </c>
      <c r="D11" s="96">
        <f>B11+C11</f>
        <v>1326.515625473</v>
      </c>
      <c r="E11" s="96">
        <f>C11-B11</f>
        <v>1163.864868881</v>
      </c>
      <c r="F11" s="97" t="s">
        <v>107</v>
      </c>
      <c r="G11" s="98">
        <f>C11/B11</f>
        <v>15.311213710496132</v>
      </c>
    </row>
    <row r="12" spans="1:7" ht="15.75">
      <c r="A12" s="99" t="s">
        <v>108</v>
      </c>
      <c r="B12" s="160">
        <f>B11*100/D11</f>
        <v>6.1307516273697535</v>
      </c>
      <c r="C12" s="168">
        <f>C11/D11*100</f>
        <v>93.86924837263024</v>
      </c>
      <c r="D12" s="100"/>
      <c r="E12" s="100"/>
      <c r="F12" s="90"/>
      <c r="G12" s="100"/>
    </row>
    <row r="13" spans="1:7" ht="15.75">
      <c r="A13" s="101"/>
      <c r="B13" s="101"/>
      <c r="C13" s="57"/>
      <c r="D13" s="82"/>
      <c r="E13" s="82"/>
      <c r="F13" s="58"/>
      <c r="G13" s="82"/>
    </row>
    <row r="14" spans="1:7" ht="47.25">
      <c r="A14" s="102" t="s">
        <v>112</v>
      </c>
      <c r="B14" s="103">
        <f>B8/B5*100-100</f>
        <v>2.797301096429578</v>
      </c>
      <c r="C14" s="104">
        <f>C8/C5*100-100</f>
        <v>26.217755872751724</v>
      </c>
      <c r="D14" s="104">
        <f>D8/D5*100-100</f>
        <v>24.262868272536338</v>
      </c>
      <c r="E14" s="104">
        <f>E8/E5*100-100</f>
        <v>28.56438641709275</v>
      </c>
      <c r="F14" s="90"/>
      <c r="G14" s="100"/>
    </row>
    <row r="15" spans="1:7" ht="15.75">
      <c r="A15" s="105"/>
      <c r="B15" s="9"/>
      <c r="C15" s="106"/>
      <c r="D15" s="106"/>
      <c r="E15" s="106"/>
      <c r="F15" s="58"/>
      <c r="G15" s="82"/>
    </row>
    <row r="16" spans="1:7" ht="47.25">
      <c r="A16" s="102" t="s">
        <v>113</v>
      </c>
      <c r="B16" s="103">
        <f>B11/B8*100-100</f>
        <v>11.206588672227568</v>
      </c>
      <c r="C16" s="104">
        <f>C11/C8*100-100</f>
        <v>26.293447657284858</v>
      </c>
      <c r="D16" s="104">
        <f>D11/D8*100-100</f>
        <v>25.251692551365352</v>
      </c>
      <c r="E16" s="104">
        <f>E11/E8*100-100</f>
        <v>27.50212187298699</v>
      </c>
      <c r="F16" s="90"/>
      <c r="G16" s="100"/>
    </row>
    <row r="17" spans="1:7" ht="15.75">
      <c r="A17" s="101"/>
      <c r="B17" s="57"/>
      <c r="C17" s="82"/>
      <c r="D17" s="82"/>
      <c r="E17" s="82"/>
      <c r="F17" s="58"/>
      <c r="G17" s="82"/>
    </row>
  </sheetData>
  <sheetProtection/>
  <mergeCells count="2">
    <mergeCell ref="A1:G1"/>
    <mergeCell ref="F3:G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4">
      <selection activeCell="E33" sqref="E33"/>
    </sheetView>
  </sheetViews>
  <sheetFormatPr defaultColWidth="9.140625" defaultRowHeight="15"/>
  <cols>
    <col min="1" max="1" width="4.28125" style="32" bestFit="1" customWidth="1"/>
    <col min="2" max="2" width="43.57421875" style="32" customWidth="1"/>
    <col min="3" max="3" width="7.57421875" style="32" bestFit="1" customWidth="1"/>
    <col min="4" max="4" width="15.28125" style="32" customWidth="1"/>
    <col min="5" max="5" width="12.7109375" style="32" bestFit="1" customWidth="1"/>
    <col min="6" max="6" width="16.7109375" style="32" customWidth="1"/>
    <col min="7" max="7" width="12.7109375" style="32" bestFit="1" customWidth="1"/>
    <col min="8" max="16384" width="9.140625" style="32" customWidth="1"/>
  </cols>
  <sheetData>
    <row r="1" spans="1:8" ht="15">
      <c r="A1" s="164" t="s">
        <v>0</v>
      </c>
      <c r="B1" s="164"/>
      <c r="C1" s="164"/>
      <c r="D1" s="164"/>
      <c r="E1" s="164"/>
      <c r="F1" s="164"/>
      <c r="G1" s="164"/>
      <c r="H1" s="164"/>
    </row>
    <row r="2" spans="1:8" ht="15">
      <c r="A2" s="31"/>
      <c r="B2" s="31"/>
      <c r="C2" s="31"/>
      <c r="D2" s="31"/>
      <c r="E2" s="31"/>
      <c r="F2" s="31"/>
      <c r="G2" s="121" t="s">
        <v>116</v>
      </c>
      <c r="H2" s="31"/>
    </row>
    <row r="3" spans="1:8" ht="15.75">
      <c r="A3" s="1"/>
      <c r="B3" s="2"/>
      <c r="C3" s="1"/>
      <c r="D3" s="3" t="s">
        <v>1</v>
      </c>
      <c r="E3" s="4"/>
      <c r="F3" s="3" t="s">
        <v>2</v>
      </c>
      <c r="G3" s="4"/>
      <c r="H3" s="108" t="s">
        <v>114</v>
      </c>
    </row>
    <row r="4" spans="1:8" ht="15.75">
      <c r="A4" s="9" t="s">
        <v>3</v>
      </c>
      <c r="B4" s="10" t="s">
        <v>4</v>
      </c>
      <c r="C4" s="9" t="s">
        <v>5</v>
      </c>
      <c r="D4" s="8" t="s">
        <v>6</v>
      </c>
      <c r="E4" s="7" t="s">
        <v>7</v>
      </c>
      <c r="F4" s="8" t="s">
        <v>6</v>
      </c>
      <c r="G4" s="7" t="s">
        <v>7</v>
      </c>
      <c r="H4" s="109" t="s">
        <v>115</v>
      </c>
    </row>
    <row r="5" spans="1:8" ht="15.75">
      <c r="A5" s="5"/>
      <c r="B5" s="11" t="s">
        <v>10</v>
      </c>
      <c r="C5" s="12"/>
      <c r="D5" s="13"/>
      <c r="E5" s="110">
        <v>6931153.8793813</v>
      </c>
      <c r="F5" s="13"/>
      <c r="G5" s="14">
        <v>8421312.62</v>
      </c>
      <c r="H5" s="15">
        <f>+G5/E5*100-100</f>
        <v>21.499432367987126</v>
      </c>
    </row>
    <row r="6" spans="1:8" ht="15.75">
      <c r="A6" s="16">
        <v>1</v>
      </c>
      <c r="B6" s="17" t="s">
        <v>11</v>
      </c>
      <c r="C6" s="12" t="s">
        <v>12</v>
      </c>
      <c r="D6" s="111">
        <v>503474.2999002646</v>
      </c>
      <c r="E6" s="112">
        <v>7299518.00638</v>
      </c>
      <c r="F6" s="113">
        <v>530418.42</v>
      </c>
      <c r="G6" s="114">
        <v>7088381.208</v>
      </c>
      <c r="H6" s="20">
        <f aca="true" t="shared" si="0" ref="H6:H33">+G6/E6*100-100</f>
        <v>-2.892475889441755</v>
      </c>
    </row>
    <row r="7" spans="1:8" ht="15.75">
      <c r="A7" s="16">
        <v>2</v>
      </c>
      <c r="B7" s="17" t="s">
        <v>13</v>
      </c>
      <c r="C7" s="12" t="s">
        <v>14</v>
      </c>
      <c r="D7" s="18">
        <v>12317335.668359375</v>
      </c>
      <c r="E7" s="115">
        <v>5303109.365875</v>
      </c>
      <c r="F7" s="18">
        <v>15048820.71</v>
      </c>
      <c r="G7" s="19">
        <v>5970995.483</v>
      </c>
      <c r="H7" s="20">
        <f t="shared" si="0"/>
        <v>12.594236155542688</v>
      </c>
    </row>
    <row r="8" spans="1:8" ht="15.75">
      <c r="A8" s="16">
        <v>3</v>
      </c>
      <c r="B8" s="21" t="s">
        <v>15</v>
      </c>
      <c r="C8" s="12"/>
      <c r="D8" s="18"/>
      <c r="E8" s="115">
        <v>5109460.8170438</v>
      </c>
      <c r="F8" s="18"/>
      <c r="G8" s="19">
        <v>5599755.068</v>
      </c>
      <c r="H8" s="20">
        <f t="shared" si="0"/>
        <v>9.59581193617747</v>
      </c>
    </row>
    <row r="9" spans="1:8" ht="15.75">
      <c r="A9" s="16">
        <v>4</v>
      </c>
      <c r="B9" s="17" t="s">
        <v>16</v>
      </c>
      <c r="C9" s="12" t="s">
        <v>17</v>
      </c>
      <c r="D9" s="18">
        <v>3429302</v>
      </c>
      <c r="E9" s="115">
        <v>3875750.35</v>
      </c>
      <c r="F9" s="18">
        <v>5402011</v>
      </c>
      <c r="G9" s="19">
        <v>4849155.245</v>
      </c>
      <c r="H9" s="20">
        <f t="shared" si="0"/>
        <v>25.115263035453268</v>
      </c>
    </row>
    <row r="10" spans="1:8" ht="15.75">
      <c r="A10" s="16">
        <v>5</v>
      </c>
      <c r="B10" s="22" t="s">
        <v>18</v>
      </c>
      <c r="C10" s="12"/>
      <c r="D10" s="18"/>
      <c r="E10" s="115">
        <v>5094500.103393801</v>
      </c>
      <c r="F10" s="18"/>
      <c r="G10" s="19">
        <v>4760892.138</v>
      </c>
      <c r="H10" s="20">
        <f t="shared" si="0"/>
        <v>-6.548394516108871</v>
      </c>
    </row>
    <row r="11" spans="1:8" ht="15.75">
      <c r="A11" s="16">
        <v>6</v>
      </c>
      <c r="B11" s="17" t="s">
        <v>19</v>
      </c>
      <c r="C11" s="12" t="s">
        <v>17</v>
      </c>
      <c r="D11" s="18">
        <v>11745002.510229645</v>
      </c>
      <c r="E11" s="115">
        <v>2502765.4616126004</v>
      </c>
      <c r="F11" s="18">
        <v>15684543.65</v>
      </c>
      <c r="G11" s="19">
        <v>3251686.437</v>
      </c>
      <c r="H11" s="20">
        <f t="shared" si="0"/>
        <v>29.923737836179384</v>
      </c>
    </row>
    <row r="12" spans="1:8" ht="15.75">
      <c r="A12" s="16">
        <v>7</v>
      </c>
      <c r="B12" s="17" t="s">
        <v>20</v>
      </c>
      <c r="C12" s="12"/>
      <c r="D12" s="18"/>
      <c r="E12" s="115">
        <v>3223139.7051999997</v>
      </c>
      <c r="F12" s="18"/>
      <c r="G12" s="19">
        <v>3204459.411</v>
      </c>
      <c r="H12" s="20">
        <f t="shared" si="0"/>
        <v>-0.5795682442763024</v>
      </c>
    </row>
    <row r="13" spans="1:8" ht="15.75">
      <c r="A13" s="16">
        <v>8</v>
      </c>
      <c r="B13" s="17" t="s">
        <v>21</v>
      </c>
      <c r="C13" s="12"/>
      <c r="D13" s="111"/>
      <c r="E13" s="112">
        <v>2441746.638</v>
      </c>
      <c r="F13" s="18"/>
      <c r="G13" s="114">
        <v>2277328.473</v>
      </c>
      <c r="H13" s="20">
        <f t="shared" si="0"/>
        <v>-6.73362921612015</v>
      </c>
    </row>
    <row r="14" spans="1:8" ht="15.75">
      <c r="A14" s="16">
        <v>9</v>
      </c>
      <c r="B14" s="21" t="s">
        <v>22</v>
      </c>
      <c r="C14" s="12"/>
      <c r="D14" s="18"/>
      <c r="E14" s="112">
        <v>1665186.98</v>
      </c>
      <c r="F14" s="18"/>
      <c r="G14" s="114">
        <v>2108499.68</v>
      </c>
      <c r="H14" s="20">
        <f t="shared" si="0"/>
        <v>26.62239768413275</v>
      </c>
    </row>
    <row r="15" spans="1:8" ht="15.75">
      <c r="A15" s="16">
        <v>10</v>
      </c>
      <c r="B15" s="22" t="s">
        <v>23</v>
      </c>
      <c r="C15" s="12" t="s">
        <v>17</v>
      </c>
      <c r="D15" s="111">
        <v>13912506</v>
      </c>
      <c r="E15" s="112">
        <v>1676758.082125</v>
      </c>
      <c r="F15" s="113">
        <v>14027520</v>
      </c>
      <c r="G15" s="114">
        <v>1597504.745</v>
      </c>
      <c r="H15" s="20">
        <f t="shared" si="0"/>
        <v>-4.726581488998107</v>
      </c>
    </row>
    <row r="16" spans="1:8" ht="15.75">
      <c r="A16" s="16">
        <v>11</v>
      </c>
      <c r="B16" s="21" t="s">
        <v>24</v>
      </c>
      <c r="C16" s="16"/>
      <c r="D16" s="18"/>
      <c r="E16" s="115">
        <v>1419069.4171</v>
      </c>
      <c r="F16" s="18"/>
      <c r="G16" s="19">
        <v>1577746.278</v>
      </c>
      <c r="H16" s="20">
        <f t="shared" si="0"/>
        <v>11.181754675840367</v>
      </c>
    </row>
    <row r="17" spans="1:8" ht="15.75">
      <c r="A17" s="16">
        <v>12</v>
      </c>
      <c r="B17" s="11" t="s">
        <v>25</v>
      </c>
      <c r="C17" s="12"/>
      <c r="D17" s="18"/>
      <c r="E17" s="112">
        <v>1243547.616</v>
      </c>
      <c r="F17" s="18"/>
      <c r="G17" s="114">
        <v>1285004.884</v>
      </c>
      <c r="H17" s="20">
        <f t="shared" si="0"/>
        <v>3.33379015540649</v>
      </c>
    </row>
    <row r="18" spans="1:8" ht="15.75">
      <c r="A18" s="16">
        <v>13</v>
      </c>
      <c r="B18" s="21" t="s">
        <v>26</v>
      </c>
      <c r="C18" s="16"/>
      <c r="D18" s="18"/>
      <c r="E18" s="112">
        <v>1027444.438</v>
      </c>
      <c r="F18" s="18"/>
      <c r="G18" s="114">
        <v>1194697.603</v>
      </c>
      <c r="H18" s="20">
        <f t="shared" si="0"/>
        <v>16.278560554142587</v>
      </c>
    </row>
    <row r="19" spans="1:8" ht="15.75">
      <c r="A19" s="16">
        <v>14</v>
      </c>
      <c r="B19" s="17" t="s">
        <v>27</v>
      </c>
      <c r="C19" s="12"/>
      <c r="D19" s="18"/>
      <c r="E19" s="115">
        <v>995647.0106431</v>
      </c>
      <c r="F19" s="18"/>
      <c r="G19" s="19">
        <v>1133712.963</v>
      </c>
      <c r="H19" s="20">
        <f t="shared" si="0"/>
        <v>13.866957956085415</v>
      </c>
    </row>
    <row r="20" spans="1:8" ht="15.75">
      <c r="A20" s="16">
        <v>15</v>
      </c>
      <c r="B20" s="17" t="s">
        <v>28</v>
      </c>
      <c r="C20" s="12" t="s">
        <v>17</v>
      </c>
      <c r="D20" s="113">
        <v>6688350</v>
      </c>
      <c r="E20" s="116">
        <v>1031929.20443798</v>
      </c>
      <c r="F20" s="113">
        <v>10450905</v>
      </c>
      <c r="G20" s="114">
        <v>1015792.954</v>
      </c>
      <c r="H20" s="20">
        <f t="shared" si="0"/>
        <v>-1.563697428911155</v>
      </c>
    </row>
    <row r="21" spans="1:8" ht="15.75">
      <c r="A21" s="16">
        <v>16</v>
      </c>
      <c r="B21" s="17" t="s">
        <v>29</v>
      </c>
      <c r="C21" s="12" t="s">
        <v>30</v>
      </c>
      <c r="D21" s="18">
        <v>11750052.578046875</v>
      </c>
      <c r="E21" s="115">
        <v>766594.78215</v>
      </c>
      <c r="F21" s="18">
        <v>13426278.559999999</v>
      </c>
      <c r="G21" s="19">
        <v>837586.092</v>
      </c>
      <c r="H21" s="20">
        <f t="shared" si="0"/>
        <v>9.260604364002717</v>
      </c>
    </row>
    <row r="22" spans="1:8" ht="15.75">
      <c r="A22" s="16">
        <v>17</v>
      </c>
      <c r="B22" s="17" t="s">
        <v>31</v>
      </c>
      <c r="C22" s="12"/>
      <c r="D22" s="18"/>
      <c r="E22" s="115">
        <v>847313.5669849302</v>
      </c>
      <c r="F22" s="18"/>
      <c r="G22" s="19">
        <v>834191.96</v>
      </c>
      <c r="H22" s="20">
        <f t="shared" si="0"/>
        <v>-1.5486128744075245</v>
      </c>
    </row>
    <row r="23" spans="1:8" ht="15.75">
      <c r="A23" s="16">
        <v>18</v>
      </c>
      <c r="B23" s="17" t="s">
        <v>32</v>
      </c>
      <c r="C23" s="12"/>
      <c r="D23" s="18"/>
      <c r="E23" s="112">
        <v>685016.66461</v>
      </c>
      <c r="F23" s="18"/>
      <c r="G23" s="114">
        <v>802807.992</v>
      </c>
      <c r="H23" s="20">
        <f t="shared" si="0"/>
        <v>17.195395889684235</v>
      </c>
    </row>
    <row r="24" spans="1:8" ht="15.75">
      <c r="A24" s="16">
        <v>19</v>
      </c>
      <c r="B24" s="11" t="s">
        <v>33</v>
      </c>
      <c r="C24" s="12" t="s">
        <v>17</v>
      </c>
      <c r="D24" s="18">
        <v>4499956</v>
      </c>
      <c r="E24" s="115">
        <v>243388</v>
      </c>
      <c r="F24" s="18">
        <v>23122593</v>
      </c>
      <c r="G24" s="19">
        <v>772464.527</v>
      </c>
      <c r="H24" s="20">
        <f t="shared" si="0"/>
        <v>217.37987369960723</v>
      </c>
    </row>
    <row r="25" spans="1:8" ht="19.5" customHeight="1">
      <c r="A25" s="16">
        <v>20</v>
      </c>
      <c r="B25" s="11" t="s">
        <v>34</v>
      </c>
      <c r="C25" s="12"/>
      <c r="D25" s="18"/>
      <c r="E25" s="112">
        <v>643534.200125</v>
      </c>
      <c r="F25" s="18"/>
      <c r="G25" s="114">
        <v>680276.349</v>
      </c>
      <c r="H25" s="20">
        <f t="shared" si="0"/>
        <v>5.709432205446618</v>
      </c>
    </row>
    <row r="26" spans="1:8" ht="15.75">
      <c r="A26" s="16">
        <v>21</v>
      </c>
      <c r="B26" s="21" t="s">
        <v>35</v>
      </c>
      <c r="C26" s="12"/>
      <c r="D26" s="18"/>
      <c r="E26" s="112">
        <v>599997.48652</v>
      </c>
      <c r="F26" s="18"/>
      <c r="G26" s="114">
        <v>674252.421</v>
      </c>
      <c r="H26" s="20">
        <f t="shared" si="0"/>
        <v>12.375874257520707</v>
      </c>
    </row>
    <row r="27" spans="1:8" ht="15.75">
      <c r="A27" s="16">
        <v>22</v>
      </c>
      <c r="B27" s="17" t="s">
        <v>36</v>
      </c>
      <c r="C27" s="12"/>
      <c r="D27" s="18"/>
      <c r="E27" s="112">
        <v>668052.1243922241</v>
      </c>
      <c r="F27" s="18"/>
      <c r="G27" s="114">
        <v>577805.821</v>
      </c>
      <c r="H27" s="20">
        <f t="shared" si="0"/>
        <v>-13.50887155314831</v>
      </c>
    </row>
    <row r="28" spans="1:8" ht="15.75">
      <c r="A28" s="16">
        <v>23</v>
      </c>
      <c r="B28" s="21" t="s">
        <v>37</v>
      </c>
      <c r="C28" s="16"/>
      <c r="D28" s="18"/>
      <c r="E28" s="112">
        <v>361132.905</v>
      </c>
      <c r="F28" s="18"/>
      <c r="G28" s="114">
        <v>491042.371</v>
      </c>
      <c r="H28" s="20">
        <f t="shared" si="0"/>
        <v>35.972758007194045</v>
      </c>
    </row>
    <row r="29" spans="1:8" ht="15.75">
      <c r="A29" s="16">
        <v>24</v>
      </c>
      <c r="B29" s="24" t="s">
        <v>38</v>
      </c>
      <c r="C29" s="12" t="s">
        <v>17</v>
      </c>
      <c r="D29" s="18">
        <v>58154.62001281738</v>
      </c>
      <c r="E29" s="115">
        <v>395214.949</v>
      </c>
      <c r="F29" s="18">
        <v>87976.84999999999</v>
      </c>
      <c r="G29" s="19">
        <v>422363.793</v>
      </c>
      <c r="H29" s="20">
        <f t="shared" si="0"/>
        <v>6.869386916839517</v>
      </c>
    </row>
    <row r="30" spans="1:8" ht="15.75">
      <c r="A30" s="16">
        <v>25</v>
      </c>
      <c r="B30" s="25" t="s">
        <v>39</v>
      </c>
      <c r="C30" s="12"/>
      <c r="D30" s="18"/>
      <c r="E30" s="112">
        <v>438852.86175</v>
      </c>
      <c r="F30" s="18"/>
      <c r="G30" s="114">
        <v>414713.44</v>
      </c>
      <c r="H30" s="20">
        <f t="shared" si="0"/>
        <v>-5.500572937758676</v>
      </c>
    </row>
    <row r="31" spans="1:8" ht="15.75">
      <c r="A31" s="16">
        <v>26</v>
      </c>
      <c r="B31" s="17" t="s">
        <v>40</v>
      </c>
      <c r="C31" s="12"/>
      <c r="D31" s="18"/>
      <c r="E31" s="112">
        <v>134450.448</v>
      </c>
      <c r="F31" s="18"/>
      <c r="G31" s="114">
        <v>154071.148</v>
      </c>
      <c r="H31" s="20">
        <f t="shared" si="0"/>
        <v>14.593257435631585</v>
      </c>
    </row>
    <row r="32" spans="1:8" ht="15.75">
      <c r="A32" s="16">
        <v>28</v>
      </c>
      <c r="B32" s="21" t="s">
        <v>41</v>
      </c>
      <c r="C32" s="16"/>
      <c r="D32" s="26"/>
      <c r="E32" s="27">
        <f>E33-SUM(E6:E31)</f>
        <v>23432230.03383425</v>
      </c>
      <c r="F32" s="26"/>
      <c r="G32" s="27">
        <f>G33-SUM(G6:G31)</f>
        <v>27748189.812000006</v>
      </c>
      <c r="H32" s="28">
        <f t="shared" si="0"/>
        <v>18.418903245375546</v>
      </c>
    </row>
    <row r="33" spans="1:8" ht="15.75">
      <c r="A33" s="117"/>
      <c r="B33" s="29" t="s">
        <v>42</v>
      </c>
      <c r="C33" s="30"/>
      <c r="D33" s="118"/>
      <c r="E33" s="170">
        <v>73125351.21817768</v>
      </c>
      <c r="F33" s="119"/>
      <c r="G33" s="169">
        <v>81325378.296</v>
      </c>
      <c r="H33" s="122">
        <f t="shared" si="0"/>
        <v>11.213658384158222</v>
      </c>
    </row>
  </sheetData>
  <sheetProtection/>
  <mergeCells count="1">
    <mergeCell ref="A1:H1"/>
  </mergeCells>
  <printOptions/>
  <pageMargins left="0.7" right="0.7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7">
      <selection activeCell="H34" sqref="H34"/>
    </sheetView>
  </sheetViews>
  <sheetFormatPr defaultColWidth="9.140625" defaultRowHeight="15"/>
  <cols>
    <col min="1" max="1" width="4.28125" style="61" bestFit="1" customWidth="1"/>
    <col min="2" max="2" width="40.421875" style="32" customWidth="1"/>
    <col min="3" max="3" width="14.00390625" style="32" bestFit="1" customWidth="1"/>
    <col min="4" max="4" width="15.7109375" style="32" bestFit="1" customWidth="1"/>
    <col min="5" max="5" width="12.7109375" style="32" bestFit="1" customWidth="1"/>
    <col min="6" max="16384" width="9.140625" style="32" customWidth="1"/>
  </cols>
  <sheetData>
    <row r="1" spans="1:5" ht="15">
      <c r="A1" s="165" t="s">
        <v>43</v>
      </c>
      <c r="B1" s="165"/>
      <c r="C1" s="165"/>
      <c r="D1" s="165"/>
      <c r="E1" s="165"/>
    </row>
    <row r="2" spans="1:5" ht="15">
      <c r="A2" s="121"/>
      <c r="B2" s="121"/>
      <c r="C2" s="121"/>
      <c r="D2" s="121" t="s">
        <v>116</v>
      </c>
      <c r="E2" s="121"/>
    </row>
    <row r="3" spans="1:5" ht="15.75">
      <c r="A3" s="33" t="s">
        <v>3</v>
      </c>
      <c r="B3" s="34" t="s">
        <v>4</v>
      </c>
      <c r="C3" s="36" t="s">
        <v>8</v>
      </c>
      <c r="D3" s="35" t="s">
        <v>9</v>
      </c>
      <c r="E3" s="108" t="s">
        <v>114</v>
      </c>
    </row>
    <row r="4" spans="1:5" ht="15.75">
      <c r="A4" s="38"/>
      <c r="B4" s="39"/>
      <c r="C4" s="6" t="s">
        <v>44</v>
      </c>
      <c r="D4" s="120" t="s">
        <v>45</v>
      </c>
      <c r="E4" s="109" t="s">
        <v>115</v>
      </c>
    </row>
    <row r="5" spans="1:5" ht="15.75">
      <c r="A5" s="37">
        <v>1</v>
      </c>
      <c r="B5" s="40" t="s">
        <v>46</v>
      </c>
      <c r="C5" s="41">
        <v>122584886.45373626</v>
      </c>
      <c r="D5" s="42">
        <v>172884923.828</v>
      </c>
      <c r="E5" s="43">
        <f aca="true" t="shared" si="0" ref="E5:E33">+D5/C5*100-100</f>
        <v>41.03282127951971</v>
      </c>
    </row>
    <row r="6" spans="1:5" ht="15.75">
      <c r="A6" s="37">
        <v>2</v>
      </c>
      <c r="B6" s="40" t="s">
        <v>47</v>
      </c>
      <c r="C6" s="44">
        <v>103706099.24998759</v>
      </c>
      <c r="D6" s="42">
        <v>140610484.869</v>
      </c>
      <c r="E6" s="45">
        <f t="shared" si="0"/>
        <v>35.58554982388543</v>
      </c>
    </row>
    <row r="7" spans="1:5" ht="15.75">
      <c r="A7" s="37">
        <v>3</v>
      </c>
      <c r="B7" s="40" t="s">
        <v>48</v>
      </c>
      <c r="C7" s="46">
        <v>81802010.01791511</v>
      </c>
      <c r="D7" s="47">
        <v>124537750.753</v>
      </c>
      <c r="E7" s="45">
        <f t="shared" si="0"/>
        <v>52.2428980971562</v>
      </c>
    </row>
    <row r="8" spans="1:5" ht="15.75">
      <c r="A8" s="37">
        <v>4</v>
      </c>
      <c r="B8" s="40" t="s">
        <v>49</v>
      </c>
      <c r="C8" s="46">
        <v>79775454.67843993</v>
      </c>
      <c r="D8" s="47">
        <v>86305839.962</v>
      </c>
      <c r="E8" s="45">
        <f t="shared" si="0"/>
        <v>8.185958086836152</v>
      </c>
    </row>
    <row r="9" spans="1:5" ht="15.75">
      <c r="A9" s="37">
        <v>5</v>
      </c>
      <c r="B9" s="11" t="s">
        <v>50</v>
      </c>
      <c r="C9" s="44">
        <v>38681033.62125257</v>
      </c>
      <c r="D9" s="42">
        <v>45705080.465</v>
      </c>
      <c r="E9" s="45">
        <f t="shared" si="0"/>
        <v>18.15889128642158</v>
      </c>
    </row>
    <row r="10" spans="1:5" ht="15.75">
      <c r="A10" s="37">
        <v>6</v>
      </c>
      <c r="B10" s="25" t="s">
        <v>51</v>
      </c>
      <c r="C10" s="46">
        <v>40170296.62241909</v>
      </c>
      <c r="D10" s="47">
        <v>44584221.861</v>
      </c>
      <c r="E10" s="45">
        <f t="shared" si="0"/>
        <v>10.988032476009877</v>
      </c>
    </row>
    <row r="11" spans="1:5" ht="15.75">
      <c r="A11" s="37">
        <v>7</v>
      </c>
      <c r="B11" s="40" t="s">
        <v>52</v>
      </c>
      <c r="C11" s="44">
        <v>30859265.34966121</v>
      </c>
      <c r="D11" s="42">
        <v>32584859.951</v>
      </c>
      <c r="E11" s="45">
        <f t="shared" si="0"/>
        <v>5.591820096124664</v>
      </c>
    </row>
    <row r="12" spans="1:5" ht="15.75">
      <c r="A12" s="37">
        <v>8</v>
      </c>
      <c r="B12" s="11" t="s">
        <v>53</v>
      </c>
      <c r="C12" s="46">
        <v>23231729.717</v>
      </c>
      <c r="D12" s="47">
        <v>31978036.824</v>
      </c>
      <c r="E12" s="45">
        <f t="shared" si="0"/>
        <v>37.64810977720623</v>
      </c>
    </row>
    <row r="13" spans="1:5" ht="15.75">
      <c r="A13" s="37">
        <v>9</v>
      </c>
      <c r="B13" s="40" t="s">
        <v>54</v>
      </c>
      <c r="C13" s="46">
        <v>24961988.177382812</v>
      </c>
      <c r="D13" s="47">
        <v>30207499.134</v>
      </c>
      <c r="E13" s="45">
        <f t="shared" si="0"/>
        <v>21.013995036541047</v>
      </c>
    </row>
    <row r="14" spans="1:5" ht="15.75">
      <c r="A14" s="37">
        <v>10</v>
      </c>
      <c r="B14" s="40" t="s">
        <v>55</v>
      </c>
      <c r="C14" s="46">
        <v>24180822.22389512</v>
      </c>
      <c r="D14" s="47">
        <v>27280893.503</v>
      </c>
      <c r="E14" s="45">
        <f t="shared" si="0"/>
        <v>12.820371658170643</v>
      </c>
    </row>
    <row r="15" spans="1:5" ht="15.75">
      <c r="A15" s="37">
        <v>11</v>
      </c>
      <c r="B15" s="40" t="s">
        <v>56</v>
      </c>
      <c r="C15" s="46">
        <v>19652166.6855</v>
      </c>
      <c r="D15" s="47">
        <v>23477476.732</v>
      </c>
      <c r="E15" s="45">
        <f t="shared" si="0"/>
        <v>19.465080404200094</v>
      </c>
    </row>
    <row r="16" spans="1:5" ht="15.75">
      <c r="A16" s="37">
        <v>12</v>
      </c>
      <c r="B16" s="40" t="s">
        <v>57</v>
      </c>
      <c r="C16" s="44">
        <v>15861990.171960354</v>
      </c>
      <c r="D16" s="42">
        <v>19875289.619</v>
      </c>
      <c r="E16" s="45">
        <f t="shared" si="0"/>
        <v>25.301361326865887</v>
      </c>
    </row>
    <row r="17" spans="1:5" ht="15.75">
      <c r="A17" s="37">
        <v>13</v>
      </c>
      <c r="B17" s="40" t="s">
        <v>58</v>
      </c>
      <c r="C17" s="44">
        <v>13479739.629540754</v>
      </c>
      <c r="D17" s="42">
        <v>16057428.629</v>
      </c>
      <c r="E17" s="45">
        <f t="shared" si="0"/>
        <v>19.12269131527036</v>
      </c>
    </row>
    <row r="18" spans="1:5" ht="15.75">
      <c r="A18" s="37">
        <v>14</v>
      </c>
      <c r="B18" s="40" t="s">
        <v>59</v>
      </c>
      <c r="C18" s="46">
        <v>11508314.00892578</v>
      </c>
      <c r="D18" s="47">
        <v>15235425.156</v>
      </c>
      <c r="E18" s="45">
        <f t="shared" si="0"/>
        <v>32.38624827393042</v>
      </c>
    </row>
    <row r="19" spans="1:5" ht="15.75">
      <c r="A19" s="37">
        <v>15</v>
      </c>
      <c r="B19" s="25" t="s">
        <v>60</v>
      </c>
      <c r="C19" s="46">
        <v>13979512.70984</v>
      </c>
      <c r="D19" s="47">
        <v>15024011.065</v>
      </c>
      <c r="E19" s="45">
        <f t="shared" si="0"/>
        <v>7.471636364154463</v>
      </c>
    </row>
    <row r="20" spans="1:5" ht="15.75">
      <c r="A20" s="37">
        <v>16</v>
      </c>
      <c r="B20" s="40" t="s">
        <v>61</v>
      </c>
      <c r="C20" s="44">
        <v>9999543.836815119</v>
      </c>
      <c r="D20" s="42">
        <v>13033520.631</v>
      </c>
      <c r="E20" s="45">
        <f t="shared" si="0"/>
        <v>30.341151993501427</v>
      </c>
    </row>
    <row r="21" spans="1:5" ht="15.75">
      <c r="A21" s="37">
        <v>17</v>
      </c>
      <c r="B21" s="48" t="s">
        <v>62</v>
      </c>
      <c r="C21" s="44">
        <v>10704306.166775348</v>
      </c>
      <c r="D21" s="42">
        <v>12423396.448</v>
      </c>
      <c r="E21" s="45">
        <f t="shared" si="0"/>
        <v>16.059801115932814</v>
      </c>
    </row>
    <row r="22" spans="1:5" ht="15.75">
      <c r="A22" s="37">
        <v>18</v>
      </c>
      <c r="B22" s="11" t="s">
        <v>63</v>
      </c>
      <c r="C22" s="46">
        <v>8607513.915</v>
      </c>
      <c r="D22" s="47">
        <v>11512829.857</v>
      </c>
      <c r="E22" s="45">
        <f t="shared" si="0"/>
        <v>33.75325292169455</v>
      </c>
    </row>
    <row r="23" spans="1:5" ht="15.75">
      <c r="A23" s="37">
        <v>19</v>
      </c>
      <c r="B23" s="48" t="s">
        <v>64</v>
      </c>
      <c r="C23" s="46">
        <v>8324491.667336648</v>
      </c>
      <c r="D23" s="47">
        <v>10543874.896</v>
      </c>
      <c r="E23" s="45">
        <f t="shared" si="0"/>
        <v>26.660885941800984</v>
      </c>
    </row>
    <row r="24" spans="1:5" ht="15.75">
      <c r="A24" s="37">
        <v>20</v>
      </c>
      <c r="B24" s="48" t="s">
        <v>65</v>
      </c>
      <c r="C24" s="46">
        <v>8592915.125721822</v>
      </c>
      <c r="D24" s="47">
        <v>10270055.786</v>
      </c>
      <c r="E24" s="45">
        <f t="shared" si="0"/>
        <v>19.517714718930094</v>
      </c>
    </row>
    <row r="25" spans="1:5" ht="15.75">
      <c r="A25" s="37">
        <v>21</v>
      </c>
      <c r="B25" s="48" t="s">
        <v>26</v>
      </c>
      <c r="C25" s="46">
        <v>5141940.838776181</v>
      </c>
      <c r="D25" s="47">
        <v>6575910.653</v>
      </c>
      <c r="E25" s="45">
        <f t="shared" si="0"/>
        <v>27.88771514852965</v>
      </c>
    </row>
    <row r="26" spans="1:5" ht="15.75">
      <c r="A26" s="37">
        <v>22</v>
      </c>
      <c r="B26" s="48" t="s">
        <v>66</v>
      </c>
      <c r="C26" s="46">
        <v>4345345.55417</v>
      </c>
      <c r="D26" s="47">
        <v>6175153.055</v>
      </c>
      <c r="E26" s="45">
        <f t="shared" si="0"/>
        <v>42.10959699336291</v>
      </c>
    </row>
    <row r="27" spans="1:5" ht="15.75">
      <c r="A27" s="37">
        <v>23</v>
      </c>
      <c r="B27" s="48" t="s">
        <v>67</v>
      </c>
      <c r="C27" s="46">
        <v>5485848.58419</v>
      </c>
      <c r="D27" s="47">
        <v>4996865.282</v>
      </c>
      <c r="E27" s="45">
        <f t="shared" si="0"/>
        <v>-8.913539896074255</v>
      </c>
    </row>
    <row r="28" spans="1:5" ht="15.75">
      <c r="A28" s="37">
        <v>24</v>
      </c>
      <c r="B28" s="40" t="s">
        <v>68</v>
      </c>
      <c r="C28" s="46">
        <v>5469693.058453125</v>
      </c>
      <c r="D28" s="47">
        <v>4712283.91</v>
      </c>
      <c r="E28" s="45">
        <f t="shared" si="0"/>
        <v>-13.847379375019742</v>
      </c>
    </row>
    <row r="29" spans="1:5" ht="15.75">
      <c r="A29" s="37">
        <v>25</v>
      </c>
      <c r="B29" s="48" t="s">
        <v>69</v>
      </c>
      <c r="C29" s="46">
        <v>4455274.026661748</v>
      </c>
      <c r="D29" s="47">
        <v>4678731.945</v>
      </c>
      <c r="E29" s="45">
        <f t="shared" si="0"/>
        <v>5.015581914849918</v>
      </c>
    </row>
    <row r="30" spans="1:5" ht="15.75">
      <c r="A30" s="37">
        <v>26</v>
      </c>
      <c r="B30" s="40" t="s">
        <v>70</v>
      </c>
      <c r="C30" s="46">
        <v>3386171.6597574414</v>
      </c>
      <c r="D30" s="47">
        <v>3317991.248</v>
      </c>
      <c r="E30" s="45">
        <f t="shared" si="0"/>
        <v>-2.013495434024307</v>
      </c>
    </row>
    <row r="31" spans="1:5" ht="15.75">
      <c r="A31" s="37">
        <v>27</v>
      </c>
      <c r="B31" s="48" t="s">
        <v>71</v>
      </c>
      <c r="C31" s="46">
        <v>1457985.2498499998</v>
      </c>
      <c r="D31" s="47">
        <v>1953586.034</v>
      </c>
      <c r="E31" s="45">
        <f t="shared" si="0"/>
        <v>33.99216721849473</v>
      </c>
    </row>
    <row r="32" spans="1:5" ht="15.75">
      <c r="A32" s="37">
        <v>28</v>
      </c>
      <c r="B32" s="40" t="s">
        <v>72</v>
      </c>
      <c r="C32" s="44">
        <v>1140832.960137014</v>
      </c>
      <c r="D32" s="42">
        <v>1126053.6</v>
      </c>
      <c r="E32" s="45">
        <f t="shared" si="0"/>
        <v>-1.2954885292969607</v>
      </c>
    </row>
    <row r="33" spans="1:5" ht="15.75">
      <c r="A33" s="37">
        <v>29</v>
      </c>
      <c r="B33" s="40" t="s">
        <v>41</v>
      </c>
      <c r="C33" s="49">
        <f>C35-SUM(C5:C32)</f>
        <v>264404153.98976028</v>
      </c>
      <c r="D33" s="49">
        <f>D35-SUM(D5:D32)</f>
        <v>327520771.48099995</v>
      </c>
      <c r="E33" s="50">
        <f t="shared" si="0"/>
        <v>23.87126546192009</v>
      </c>
    </row>
    <row r="34" spans="1:5" ht="15.75">
      <c r="A34" s="51"/>
      <c r="B34" s="52"/>
      <c r="C34" s="53"/>
      <c r="D34" s="54"/>
      <c r="E34" s="43"/>
    </row>
    <row r="35" spans="1:5" ht="15.75">
      <c r="A35" s="23"/>
      <c r="B35" s="55" t="s">
        <v>42</v>
      </c>
      <c r="C35" s="171">
        <v>985951325.9508616</v>
      </c>
      <c r="D35" s="172">
        <v>1245190247.177</v>
      </c>
      <c r="E35" s="56">
        <f>+D35/C35*100-100</f>
        <v>26.293277812282028</v>
      </c>
    </row>
    <row r="36" spans="1:5" ht="15.75">
      <c r="A36" s="57"/>
      <c r="B36" s="58"/>
      <c r="C36" s="59"/>
      <c r="D36" s="60"/>
      <c r="E36" s="5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9.140625" style="134" customWidth="1"/>
    <col min="2" max="2" width="16.7109375" style="0" bestFit="1" customWidth="1"/>
    <col min="3" max="3" width="12.28125" style="0" bestFit="1" customWidth="1"/>
    <col min="4" max="4" width="16.00390625" style="0" bestFit="1" customWidth="1"/>
  </cols>
  <sheetData>
    <row r="1" spans="1:4" ht="15">
      <c r="A1" s="166" t="s">
        <v>73</v>
      </c>
      <c r="B1" s="166"/>
      <c r="C1" s="166"/>
      <c r="D1" s="166"/>
    </row>
    <row r="2" spans="1:4" ht="15">
      <c r="A2" s="124" t="s">
        <v>74</v>
      </c>
      <c r="B2" s="62"/>
      <c r="C2" s="63"/>
      <c r="D2" s="63"/>
    </row>
    <row r="3" spans="1:4" ht="15">
      <c r="A3" s="124"/>
      <c r="B3" s="62"/>
      <c r="C3" s="63"/>
      <c r="D3" s="64" t="s">
        <v>101</v>
      </c>
    </row>
    <row r="4" spans="1:5" ht="15.75">
      <c r="A4" s="125" t="s">
        <v>3</v>
      </c>
      <c r="B4" s="65" t="s">
        <v>75</v>
      </c>
      <c r="C4" s="66" t="s">
        <v>8</v>
      </c>
      <c r="D4" s="67" t="s">
        <v>9</v>
      </c>
      <c r="E4" s="107" t="s">
        <v>114</v>
      </c>
    </row>
    <row r="5" spans="1:5" ht="15.75">
      <c r="A5" s="126"/>
      <c r="B5" s="144"/>
      <c r="C5" s="68" t="s">
        <v>76</v>
      </c>
      <c r="D5" s="69" t="s">
        <v>45</v>
      </c>
      <c r="E5" s="153" t="s">
        <v>115</v>
      </c>
    </row>
    <row r="6" spans="1:5" ht="15">
      <c r="A6" s="127">
        <v>1</v>
      </c>
      <c r="B6" s="151" t="s">
        <v>77</v>
      </c>
      <c r="C6" s="149">
        <v>41.5008439418933</v>
      </c>
      <c r="D6" s="147">
        <v>46.661563893</v>
      </c>
      <c r="E6" s="154">
        <f>D6/C6*100-100</f>
        <v>12.435216879763672</v>
      </c>
    </row>
    <row r="7" spans="1:5" ht="15">
      <c r="A7" s="128">
        <v>2</v>
      </c>
      <c r="B7" s="138" t="s">
        <v>78</v>
      </c>
      <c r="C7" s="150">
        <v>8.9671127277225</v>
      </c>
      <c r="D7" s="139">
        <v>9.168418637</v>
      </c>
      <c r="E7" s="154">
        <f aca="true" t="shared" si="0" ref="E7:E21">D7/C7*100-100</f>
        <v>2.2449356374783633</v>
      </c>
    </row>
    <row r="8" spans="1:5" ht="15">
      <c r="A8" s="128">
        <v>3</v>
      </c>
      <c r="B8" s="138" t="s">
        <v>79</v>
      </c>
      <c r="C8" s="150">
        <v>4.1993242997813</v>
      </c>
      <c r="D8" s="139">
        <v>4.676474972</v>
      </c>
      <c r="E8" s="154">
        <f t="shared" si="0"/>
        <v>11.362558310715627</v>
      </c>
    </row>
    <row r="9" spans="1:5" ht="15">
      <c r="A9" s="128">
        <v>4</v>
      </c>
      <c r="B9" s="138" t="s">
        <v>80</v>
      </c>
      <c r="C9" s="150">
        <v>3.0468996728499995</v>
      </c>
      <c r="D9" s="139">
        <v>3.139884479</v>
      </c>
      <c r="E9" s="154">
        <f t="shared" si="0"/>
        <v>3.051784309754595</v>
      </c>
    </row>
    <row r="10" spans="1:5" ht="15">
      <c r="A10" s="128">
        <v>5</v>
      </c>
      <c r="B10" s="138" t="s">
        <v>81</v>
      </c>
      <c r="C10" s="150">
        <v>2.522771635692881</v>
      </c>
      <c r="D10" s="139">
        <v>2.8471626039999998</v>
      </c>
      <c r="E10" s="154">
        <f t="shared" si="0"/>
        <v>12.85851496495141</v>
      </c>
    </row>
    <row r="11" spans="1:5" ht="15">
      <c r="A11" s="128">
        <v>6</v>
      </c>
      <c r="B11" s="138" t="s">
        <v>82</v>
      </c>
      <c r="C11" s="150">
        <v>1.80983370815</v>
      </c>
      <c r="D11" s="139">
        <v>2.439150801</v>
      </c>
      <c r="E11" s="154">
        <f t="shared" si="0"/>
        <v>34.77209480716789</v>
      </c>
    </row>
    <row r="12" spans="1:5" ht="15">
      <c r="A12" s="128">
        <v>7</v>
      </c>
      <c r="B12" s="138" t="s">
        <v>83</v>
      </c>
      <c r="C12" s="150">
        <v>1.184349449</v>
      </c>
      <c r="D12" s="139">
        <v>1.279745081</v>
      </c>
      <c r="E12" s="154">
        <f t="shared" si="0"/>
        <v>8.054686231377644</v>
      </c>
    </row>
    <row r="13" spans="1:5" ht="15">
      <c r="A13" s="128">
        <v>8</v>
      </c>
      <c r="B13" s="138" t="s">
        <v>84</v>
      </c>
      <c r="C13" s="150">
        <v>1.193606003875</v>
      </c>
      <c r="D13" s="139">
        <v>1.225501718</v>
      </c>
      <c r="E13" s="154">
        <f t="shared" si="0"/>
        <v>2.6722146186808544</v>
      </c>
    </row>
    <row r="14" spans="1:5" ht="15">
      <c r="A14" s="128">
        <v>9</v>
      </c>
      <c r="B14" s="138" t="s">
        <v>85</v>
      </c>
      <c r="C14" s="150">
        <v>1.0479128978469001</v>
      </c>
      <c r="D14" s="139">
        <v>1.083023827</v>
      </c>
      <c r="E14" s="154">
        <f t="shared" si="0"/>
        <v>3.350557973400356</v>
      </c>
    </row>
    <row r="15" spans="1:5" ht="15">
      <c r="A15" s="128">
        <v>10</v>
      </c>
      <c r="B15" s="138" t="s">
        <v>86</v>
      </c>
      <c r="C15" s="150">
        <v>1.0235592371447022</v>
      </c>
      <c r="D15" s="139">
        <v>1.03740415</v>
      </c>
      <c r="E15" s="154">
        <f t="shared" si="0"/>
        <v>1.3526244845309776</v>
      </c>
    </row>
    <row r="16" spans="1:5" ht="15">
      <c r="A16" s="128">
        <v>11</v>
      </c>
      <c r="B16" s="138" t="s">
        <v>87</v>
      </c>
      <c r="C16" s="150">
        <v>0.10045875331250001</v>
      </c>
      <c r="D16" s="139">
        <v>1.007235879</v>
      </c>
      <c r="E16" s="154">
        <f t="shared" si="0"/>
        <v>902.6362519817079</v>
      </c>
    </row>
    <row r="17" spans="1:5" ht="15">
      <c r="A17" s="128">
        <v>12</v>
      </c>
      <c r="B17" s="138" t="s">
        <v>88</v>
      </c>
      <c r="C17" s="150">
        <v>0.88520022834375</v>
      </c>
      <c r="D17" s="139">
        <v>0.8581679470000001</v>
      </c>
      <c r="E17" s="154">
        <f t="shared" si="0"/>
        <v>-3.0538041539289367</v>
      </c>
    </row>
    <row r="18" spans="1:5" ht="15">
      <c r="A18" s="128">
        <v>13</v>
      </c>
      <c r="B18" s="138" t="s">
        <v>89</v>
      </c>
      <c r="C18" s="150">
        <v>0.64870599353674</v>
      </c>
      <c r="D18" s="139">
        <v>0.643241397</v>
      </c>
      <c r="E18" s="154">
        <f t="shared" si="0"/>
        <v>-0.8423841603415667</v>
      </c>
    </row>
    <row r="19" spans="1:5" ht="15">
      <c r="A19" s="128">
        <v>14</v>
      </c>
      <c r="B19" s="138" t="s">
        <v>90</v>
      </c>
      <c r="C19" s="150">
        <v>0.383908649</v>
      </c>
      <c r="D19" s="139">
        <v>0.615131612</v>
      </c>
      <c r="E19" s="154">
        <f t="shared" si="0"/>
        <v>60.22864126720938</v>
      </c>
    </row>
    <row r="20" spans="1:5" ht="15">
      <c r="A20" s="129">
        <v>15</v>
      </c>
      <c r="B20" s="152" t="s">
        <v>93</v>
      </c>
      <c r="C20" s="148">
        <v>4.6108640200280995</v>
      </c>
      <c r="D20" s="148">
        <v>4.643271298999995</v>
      </c>
      <c r="E20" s="154">
        <f t="shared" si="0"/>
        <v>0.7028461223564193</v>
      </c>
    </row>
    <row r="21" spans="1:5" ht="15">
      <c r="A21" s="129"/>
      <c r="B21" s="145" t="s">
        <v>94</v>
      </c>
      <c r="C21" s="146">
        <v>73.12535121817767</v>
      </c>
      <c r="D21" s="136">
        <v>81.32537829600001</v>
      </c>
      <c r="E21" s="156">
        <f t="shared" si="0"/>
        <v>11.213658384158236</v>
      </c>
    </row>
    <row r="22" spans="1:4" ht="15">
      <c r="A22" s="130"/>
      <c r="B22" s="71"/>
      <c r="C22" s="71"/>
      <c r="D22" s="71"/>
    </row>
    <row r="23" spans="1:4" ht="15">
      <c r="A23" s="124" t="s">
        <v>95</v>
      </c>
      <c r="B23" s="62"/>
      <c r="C23" s="72"/>
      <c r="D23" s="72"/>
    </row>
    <row r="24" spans="1:4" ht="15">
      <c r="A24" s="123"/>
      <c r="B24" s="62"/>
      <c r="C24" s="73"/>
      <c r="D24" s="64" t="s">
        <v>101</v>
      </c>
    </row>
    <row r="25" spans="1:5" ht="15.75">
      <c r="A25" s="131" t="s">
        <v>3</v>
      </c>
      <c r="B25" s="137" t="s">
        <v>75</v>
      </c>
      <c r="C25" s="66" t="s">
        <v>8</v>
      </c>
      <c r="D25" s="66" t="s">
        <v>9</v>
      </c>
      <c r="E25" s="107" t="s">
        <v>114</v>
      </c>
    </row>
    <row r="26" spans="1:5" ht="15.75">
      <c r="A26" s="132"/>
      <c r="B26" s="135"/>
      <c r="C26" s="143" t="s">
        <v>76</v>
      </c>
      <c r="D26" s="143" t="s">
        <v>45</v>
      </c>
      <c r="E26" s="153" t="s">
        <v>115</v>
      </c>
    </row>
    <row r="27" spans="1:5" ht="15">
      <c r="A27" s="141">
        <v>1</v>
      </c>
      <c r="B27" s="138" t="s">
        <v>77</v>
      </c>
      <c r="C27" s="139">
        <v>646.0190169539212</v>
      </c>
      <c r="D27" s="139">
        <v>812.5514605039999</v>
      </c>
      <c r="E27" s="157">
        <f>D27/C27*100-100</f>
        <v>25.77825716885313</v>
      </c>
    </row>
    <row r="28" spans="1:5" ht="15">
      <c r="A28" s="141">
        <v>2</v>
      </c>
      <c r="B28" s="138" t="s">
        <v>82</v>
      </c>
      <c r="C28" s="139">
        <v>130.24144078014248</v>
      </c>
      <c r="D28" s="139">
        <v>159.98031586500002</v>
      </c>
      <c r="E28" s="154">
        <f aca="true" t="shared" si="1" ref="E28:E42">D28/C28*100-100</f>
        <v>22.833650262714016</v>
      </c>
    </row>
    <row r="29" spans="1:5" ht="15">
      <c r="A29" s="141">
        <v>3</v>
      </c>
      <c r="B29" s="138" t="s">
        <v>84</v>
      </c>
      <c r="C29" s="139">
        <v>13.350335650913514</v>
      </c>
      <c r="D29" s="139">
        <v>20.836270096</v>
      </c>
      <c r="E29" s="154">
        <f t="shared" si="1"/>
        <v>56.07300550959744</v>
      </c>
    </row>
    <row r="30" spans="1:5" ht="15">
      <c r="A30" s="141">
        <v>4</v>
      </c>
      <c r="B30" s="138" t="s">
        <v>90</v>
      </c>
      <c r="C30" s="139">
        <v>7.579503032188643</v>
      </c>
      <c r="D30" s="139">
        <v>13.529549049</v>
      </c>
      <c r="E30" s="154">
        <f t="shared" si="1"/>
        <v>78.50179611437181</v>
      </c>
    </row>
    <row r="31" spans="1:5" ht="15">
      <c r="A31" s="141">
        <v>5</v>
      </c>
      <c r="B31" s="138" t="s">
        <v>96</v>
      </c>
      <c r="C31" s="139">
        <v>10.654310571745079</v>
      </c>
      <c r="D31" s="139">
        <v>13.229139455</v>
      </c>
      <c r="E31" s="154">
        <f t="shared" si="1"/>
        <v>24.16701546211064</v>
      </c>
    </row>
    <row r="32" spans="1:5" ht="15">
      <c r="A32" s="141">
        <v>6</v>
      </c>
      <c r="B32" s="138" t="s">
        <v>87</v>
      </c>
      <c r="C32" s="139">
        <v>29.198837679021217</v>
      </c>
      <c r="D32" s="139">
        <v>13.211716931</v>
      </c>
      <c r="E32" s="154">
        <f t="shared" si="1"/>
        <v>-54.75259297567055</v>
      </c>
    </row>
    <row r="33" spans="1:5" ht="15">
      <c r="A33" s="141">
        <v>7</v>
      </c>
      <c r="B33" s="138" t="s">
        <v>97</v>
      </c>
      <c r="C33" s="139">
        <v>11.969123589322031</v>
      </c>
      <c r="D33" s="139">
        <v>12.470164287000001</v>
      </c>
      <c r="E33" s="154">
        <f t="shared" si="1"/>
        <v>4.186110151999458</v>
      </c>
    </row>
    <row r="34" spans="1:5" ht="15">
      <c r="A34" s="141">
        <v>8</v>
      </c>
      <c r="B34" s="138" t="s">
        <v>98</v>
      </c>
      <c r="C34" s="139">
        <v>11.68248723436</v>
      </c>
      <c r="D34" s="139">
        <v>10.226651720000001</v>
      </c>
      <c r="E34" s="154">
        <f t="shared" si="1"/>
        <v>-12.461691463082985</v>
      </c>
    </row>
    <row r="35" spans="1:5" ht="15">
      <c r="A35" s="141">
        <v>9</v>
      </c>
      <c r="B35" s="138" t="s">
        <v>92</v>
      </c>
      <c r="C35" s="139">
        <v>8.938055865424685</v>
      </c>
      <c r="D35" s="139">
        <v>10.164687747</v>
      </c>
      <c r="E35" s="154">
        <f t="shared" si="1"/>
        <v>13.72369897933092</v>
      </c>
    </row>
    <row r="36" spans="1:5" ht="15">
      <c r="A36" s="141">
        <v>10</v>
      </c>
      <c r="B36" s="138" t="s">
        <v>91</v>
      </c>
      <c r="C36" s="139">
        <v>8.083503299962706</v>
      </c>
      <c r="D36" s="139">
        <v>10.149862469</v>
      </c>
      <c r="E36" s="154">
        <f t="shared" si="1"/>
        <v>25.56266871378439</v>
      </c>
    </row>
    <row r="37" spans="1:5" ht="15">
      <c r="A37" s="141">
        <v>11</v>
      </c>
      <c r="B37" s="138" t="s">
        <v>78</v>
      </c>
      <c r="C37" s="139">
        <v>8.465221650432248</v>
      </c>
      <c r="D37" s="139">
        <v>9.89407682</v>
      </c>
      <c r="E37" s="154">
        <f t="shared" si="1"/>
        <v>16.879122940564613</v>
      </c>
    </row>
    <row r="38" spans="1:5" ht="15">
      <c r="A38" s="141">
        <v>12</v>
      </c>
      <c r="B38" s="138" t="s">
        <v>99</v>
      </c>
      <c r="C38" s="139">
        <v>7.791569422752987</v>
      </c>
      <c r="D38" s="139">
        <v>9.005983186</v>
      </c>
      <c r="E38" s="154">
        <f t="shared" si="1"/>
        <v>15.586253517817283</v>
      </c>
    </row>
    <row r="39" spans="1:5" ht="15">
      <c r="A39" s="141">
        <v>13</v>
      </c>
      <c r="B39" s="138" t="s">
        <v>88</v>
      </c>
      <c r="C39" s="139">
        <v>8.90877830673</v>
      </c>
      <c r="D39" s="139">
        <v>8.011890785</v>
      </c>
      <c r="E39" s="154">
        <f t="shared" si="1"/>
        <v>-10.067458082916474</v>
      </c>
    </row>
    <row r="40" spans="1:5" ht="15">
      <c r="A40" s="141">
        <v>14</v>
      </c>
      <c r="B40" s="138" t="s">
        <v>80</v>
      </c>
      <c r="C40" s="139">
        <v>4.347211540765097</v>
      </c>
      <c r="D40" s="139">
        <v>7.888063012</v>
      </c>
      <c r="E40" s="154">
        <f t="shared" si="1"/>
        <v>81.45109659447866</v>
      </c>
    </row>
    <row r="41" spans="1:5" ht="15">
      <c r="A41" s="142">
        <v>15</v>
      </c>
      <c r="B41" s="70" t="s">
        <v>93</v>
      </c>
      <c r="C41" s="140">
        <v>78.72193037317979</v>
      </c>
      <c r="D41" s="140">
        <v>134.0404152509997</v>
      </c>
      <c r="E41" s="158">
        <f t="shared" si="1"/>
        <v>70.2707423656708</v>
      </c>
    </row>
    <row r="42" spans="1:5" ht="15">
      <c r="A42" s="133"/>
      <c r="B42" s="135" t="s">
        <v>94</v>
      </c>
      <c r="C42" s="136">
        <v>985.9513259508616</v>
      </c>
      <c r="D42" s="136">
        <v>1245.190247177</v>
      </c>
      <c r="E42" s="155">
        <f t="shared" si="1"/>
        <v>26.293277812282028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user</cp:lastModifiedBy>
  <cp:lastPrinted>2018-09-14T04:54:53Z</cp:lastPrinted>
  <dcterms:created xsi:type="dcterms:W3CDTF">2018-09-14T04:23:27Z</dcterms:created>
  <dcterms:modified xsi:type="dcterms:W3CDTF">2018-10-15T08:29:10Z</dcterms:modified>
  <cp:category/>
  <cp:version/>
  <cp:contentType/>
  <cp:contentStatus/>
</cp:coreProperties>
</file>